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oan Phillips\Documents\JOAN\PTA\GHS\2019-2020\Financials\"/>
    </mc:Choice>
  </mc:AlternateContent>
  <xr:revisionPtr revIDLastSave="0" documentId="8_{209DB2EA-996E-4844-98E1-3530ED1725A0}" xr6:coauthVersionLast="47" xr6:coauthVersionMax="47" xr10:uidLastSave="{00000000-0000-0000-0000-000000000000}"/>
  <bookViews>
    <workbookView xWindow="504" yWindow="600" windowWidth="22536" windowHeight="12360" xr2:uid="{00000000-000D-0000-FFFF-FFFF00000000}"/>
  </bookViews>
  <sheets>
    <sheet name="2022-2023" sheetId="3" r:id="rId1"/>
    <sheet name=" 2019-2020" sheetId="2" r:id="rId2"/>
  </sheets>
  <definedNames>
    <definedName name="_xlnm.Print_Titles" localSheetId="1">' 2019-2020'!$1:$5</definedName>
    <definedName name="_xlnm.Print_Titles" localSheetId="0">'2022-2023'!$1:$5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3" l="1"/>
  <c r="C38" i="3"/>
  <c r="D36" i="3" l="1"/>
  <c r="D14" i="3"/>
  <c r="D7" i="3"/>
  <c r="D35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C59" i="3"/>
  <c r="D37" i="3"/>
  <c r="D34" i="3"/>
  <c r="D33" i="3"/>
  <c r="D32" i="3"/>
  <c r="D31" i="3"/>
  <c r="C27" i="3"/>
  <c r="C28" i="3" s="1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D11" i="3"/>
  <c r="D10" i="3"/>
  <c r="D9" i="3"/>
  <c r="D8" i="3"/>
  <c r="D27" i="3" l="1"/>
  <c r="D28" i="3" s="1"/>
  <c r="C60" i="3"/>
  <c r="C61" i="3" s="1"/>
  <c r="C64" i="3" s="1"/>
  <c r="D38" i="3"/>
  <c r="D59" i="3" s="1"/>
  <c r="D60" i="3" l="1"/>
  <c r="D61" i="3" s="1"/>
  <c r="B59" i="3"/>
  <c r="B27" i="3"/>
  <c r="B28" i="3" s="1"/>
  <c r="B60" i="3" l="1"/>
  <c r="B61" i="3" s="1"/>
  <c r="B64" i="3" s="1"/>
  <c r="C35" i="2" l="1"/>
  <c r="D39" i="2" l="1"/>
  <c r="B13" i="2" l="1"/>
  <c r="D50" i="2" l="1"/>
  <c r="D45" i="2"/>
  <c r="D55" i="2"/>
  <c r="D54" i="2"/>
  <c r="D53" i="2"/>
  <c r="D52" i="2"/>
  <c r="D51" i="2"/>
  <c r="D49" i="2"/>
  <c r="D48" i="2"/>
  <c r="D46" i="2"/>
  <c r="D44" i="2"/>
  <c r="D43" i="2"/>
  <c r="D42" i="2"/>
  <c r="D41" i="2"/>
  <c r="D40" i="2"/>
  <c r="D38" i="2"/>
  <c r="D37" i="2"/>
  <c r="D36" i="2"/>
  <c r="D34" i="2"/>
  <c r="D33" i="2"/>
  <c r="D32" i="2"/>
  <c r="D31" i="2"/>
  <c r="D30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7" i="2"/>
  <c r="D35" i="2"/>
  <c r="C26" i="2"/>
  <c r="C27" i="2" s="1"/>
  <c r="D26" i="2" l="1"/>
  <c r="D27" i="2" s="1"/>
  <c r="C56" i="2"/>
  <c r="C57" i="2" s="1"/>
  <c r="C58" i="2" s="1"/>
  <c r="C61" i="2" s="1"/>
  <c r="D47" i="2"/>
  <c r="D56" i="2" s="1"/>
  <c r="B26" i="2"/>
  <c r="B27" i="2" s="1"/>
  <c r="D57" i="2" l="1"/>
  <c r="D58" i="2" s="1"/>
  <c r="B56" i="2"/>
  <c r="B57" i="2" s="1"/>
  <c r="B58" i="2" s="1"/>
  <c r="B61" i="2" s="1"/>
</calcChain>
</file>

<file path=xl/sharedStrings.xml><?xml version="1.0" encoding="utf-8"?>
<sst xmlns="http://schemas.openxmlformats.org/spreadsheetml/2006/main" count="130" uniqueCount="75">
  <si>
    <t>Golden High School PTA</t>
  </si>
  <si>
    <t>2019-2020</t>
  </si>
  <si>
    <t>2019/2020 Budget</t>
  </si>
  <si>
    <t>Income</t>
  </si>
  <si>
    <t xml:space="preserve">   Amazon Smile Income</t>
  </si>
  <si>
    <t xml:space="preserve">   Business Donations</t>
  </si>
  <si>
    <t xml:space="preserve">      After-Prom Party</t>
  </si>
  <si>
    <t xml:space="preserve">      Other-General</t>
  </si>
  <si>
    <t xml:space="preserve">      Scholarships for Grad Srs</t>
  </si>
  <si>
    <t xml:space="preserve">   Chilli Cook Off Income</t>
  </si>
  <si>
    <t xml:space="preserve">   Holiday Bazaar</t>
  </si>
  <si>
    <t xml:space="preserve">   Individual Donations</t>
  </si>
  <si>
    <t xml:space="preserve">      After-prom Party</t>
  </si>
  <si>
    <t xml:space="preserve">      Classroom Grants</t>
  </si>
  <si>
    <t xml:space="preserve">      Colorado Gives Day</t>
  </si>
  <si>
    <t xml:space="preserve">   Interest Income</t>
  </si>
  <si>
    <t xml:space="preserve">   King Soooper Card Income</t>
  </si>
  <si>
    <t xml:space="preserve">   PTA Membership Dues</t>
  </si>
  <si>
    <t xml:space="preserve">   Silent Auction Income</t>
  </si>
  <si>
    <t xml:space="preserve">   Silent Auction Sponsorship</t>
  </si>
  <si>
    <t>Total Income</t>
  </si>
  <si>
    <t>Gross Profit</t>
  </si>
  <si>
    <t>Expenses</t>
  </si>
  <si>
    <t xml:space="preserve">   After Prom</t>
  </si>
  <si>
    <t xml:space="preserve">   Bank Charges/Expense</t>
  </si>
  <si>
    <t xml:space="preserve">   Chilli Cook Off Expense</t>
  </si>
  <si>
    <t xml:space="preserve">   Colorado PTA membership</t>
  </si>
  <si>
    <t xml:space="preserve">   Holiday Bazaar Expense</t>
  </si>
  <si>
    <t xml:space="preserve">   Hospitality</t>
  </si>
  <si>
    <t xml:space="preserve">      Staff Appreciation Week</t>
  </si>
  <si>
    <t xml:space="preserve">      Staff Hospitality</t>
  </si>
  <si>
    <t xml:space="preserve">   Insurance</t>
  </si>
  <si>
    <t xml:space="preserve">   Miscellaneous Expense</t>
  </si>
  <si>
    <t xml:space="preserve">   Office Supplies</t>
  </si>
  <si>
    <t xml:space="preserve">      Software</t>
  </si>
  <si>
    <t xml:space="preserve">   PayPal Fees Expense</t>
  </si>
  <si>
    <t xml:space="preserve">   Postage and Delivery</t>
  </si>
  <si>
    <t xml:space="preserve">   PTA Grant Program</t>
  </si>
  <si>
    <t xml:space="preserve">       Demon Dash Grants</t>
  </si>
  <si>
    <t xml:space="preserve">   Reflections</t>
  </si>
  <si>
    <t xml:space="preserve">   Registration</t>
  </si>
  <si>
    <t xml:space="preserve">   Scholarships</t>
  </si>
  <si>
    <t xml:space="preserve">      Graduating Seniors</t>
  </si>
  <si>
    <t xml:space="preserve">   Silent Auction Expenses</t>
  </si>
  <si>
    <t xml:space="preserve">   Student Applause Awards</t>
  </si>
  <si>
    <t xml:space="preserve">   Sunshine Fund</t>
  </si>
  <si>
    <t xml:space="preserve">   Web Registration</t>
  </si>
  <si>
    <t>Total Expenses</t>
  </si>
  <si>
    <t>Net Operating Income</t>
  </si>
  <si>
    <t>Net Income</t>
  </si>
  <si>
    <t xml:space="preserve">   Membership Expense</t>
  </si>
  <si>
    <t>Approved</t>
  </si>
  <si>
    <t>Budget</t>
  </si>
  <si>
    <t>Cash at 6/30/2019</t>
  </si>
  <si>
    <t>Estimated cash at 6/30/2020</t>
  </si>
  <si>
    <t>ACTUAL YTD</t>
  </si>
  <si>
    <t>Over(Under) Budget</t>
  </si>
  <si>
    <t xml:space="preserve">   Demon Dash Net Proceeds</t>
  </si>
  <si>
    <t>*Approved 3/10/2020</t>
  </si>
  <si>
    <r>
      <t xml:space="preserve">   Marketing Expense </t>
    </r>
    <r>
      <rPr>
        <b/>
        <sz val="12"/>
        <color rgb="FFFF0000"/>
        <rFont val="Calibri"/>
        <family val="2"/>
        <scheme val="minor"/>
      </rPr>
      <t>*</t>
    </r>
  </si>
  <si>
    <t xml:space="preserve">   Online Auction Income</t>
  </si>
  <si>
    <t xml:space="preserve">   PayPal Square Fees Expense</t>
  </si>
  <si>
    <t xml:space="preserve">   Demon Dash Income</t>
  </si>
  <si>
    <t xml:space="preserve">   Demon Dash Expense</t>
  </si>
  <si>
    <t xml:space="preserve">   Golden Gear Income</t>
  </si>
  <si>
    <t xml:space="preserve">   Golden Gear Expense</t>
  </si>
  <si>
    <t>2022/2023 Budget</t>
  </si>
  <si>
    <t>Proposed Budget</t>
  </si>
  <si>
    <t>2022-2023</t>
  </si>
  <si>
    <t>Cash at 6/30/2022</t>
  </si>
  <si>
    <t>Estimated cash at 6/30/2023</t>
  </si>
  <si>
    <t>Check for $1,547.75 cashed by school; they will cover 2 $1000 Senior Scholarships as an offset.  Net Demon Dash Proceeds $3,151.32</t>
  </si>
  <si>
    <t>Approved $500 increase to budget at 3/8/23 PTA meeting</t>
  </si>
  <si>
    <t>Includes Zoom Meeting Fees not included in original budget</t>
  </si>
  <si>
    <t>Additional $1,095 Grant approved for After Prom; not yet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</si>
</sst>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_€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164" fontId="3" fillId="0" borderId="0" xfId="0" applyNumberFormat="1" applyFont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5" fontId="1" fillId="0" borderId="0" xfId="1" applyNumberFormat="1" applyFont="1"/>
    <xf numFmtId="5" fontId="7" fillId="0" borderId="0" xfId="1" applyNumberFormat="1" applyFont="1" applyFill="1" applyAlignment="1">
      <alignment horizontal="center"/>
    </xf>
    <xf numFmtId="5" fontId="3" fillId="0" borderId="0" xfId="1" applyNumberFormat="1" applyFont="1" applyFill="1" applyBorder="1" applyAlignment="1">
      <alignment horizontal="center" wrapText="1"/>
    </xf>
    <xf numFmtId="5" fontId="3" fillId="0" borderId="0" xfId="1" applyNumberFormat="1" applyFont="1"/>
    <xf numFmtId="14" fontId="7" fillId="0" borderId="0" xfId="1" applyNumberFormat="1" applyFont="1" applyFill="1" applyAlignment="1">
      <alignment horizontal="center"/>
    </xf>
    <xf numFmtId="5" fontId="4" fillId="0" borderId="0" xfId="1" applyNumberFormat="1" applyFont="1" applyFill="1" applyBorder="1" applyAlignment="1">
      <alignment horizontal="center" wrapText="1"/>
    </xf>
    <xf numFmtId="0" fontId="4" fillId="2" borderId="0" xfId="0" applyFont="1" applyFill="1"/>
    <xf numFmtId="0" fontId="4" fillId="0" borderId="1" xfId="0" applyFont="1" applyBorder="1" applyAlignment="1">
      <alignment horizontal="left" wrapText="1"/>
    </xf>
    <xf numFmtId="5" fontId="3" fillId="0" borderId="1" xfId="1" applyNumberFormat="1" applyFont="1" applyFill="1" applyBorder="1" applyAlignment="1">
      <alignment wrapText="1"/>
    </xf>
    <xf numFmtId="5" fontId="3" fillId="2" borderId="1" xfId="1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left" wrapText="1"/>
    </xf>
    <xf numFmtId="5" fontId="3" fillId="0" borderId="1" xfId="1" applyNumberFormat="1" applyFont="1" applyBorder="1" applyAlignment="1">
      <alignment horizontal="right" wrapText="1"/>
    </xf>
    <xf numFmtId="5" fontId="3" fillId="2" borderId="1" xfId="1" applyNumberFormat="1" applyFont="1" applyFill="1" applyBorder="1" applyAlignment="1">
      <alignment horizontal="right" wrapText="1"/>
    </xf>
    <xf numFmtId="5" fontId="3" fillId="0" borderId="1" xfId="1" applyNumberFormat="1" applyFont="1" applyFill="1" applyBorder="1" applyAlignment="1">
      <alignment horizontal="right" wrapText="1"/>
    </xf>
    <xf numFmtId="164" fontId="3" fillId="0" borderId="1" xfId="0" applyNumberFormat="1" applyFont="1" applyBorder="1"/>
    <xf numFmtId="5" fontId="3" fillId="0" borderId="2" xfId="1" applyNumberFormat="1" applyFont="1" applyBorder="1"/>
    <xf numFmtId="5" fontId="3" fillId="2" borderId="2" xfId="1" applyNumberFormat="1" applyFont="1" applyFill="1" applyBorder="1"/>
    <xf numFmtId="5" fontId="4" fillId="0" borderId="4" xfId="1" applyNumberFormat="1" applyFont="1" applyBorder="1"/>
    <xf numFmtId="5" fontId="4" fillId="2" borderId="4" xfId="1" applyNumberFormat="1" applyFont="1" applyFill="1" applyBorder="1"/>
    <xf numFmtId="5" fontId="4" fillId="0" borderId="3" xfId="1" applyNumberFormat="1" applyFont="1" applyBorder="1" applyAlignment="1">
      <alignment horizontal="right" wrapText="1"/>
    </xf>
    <xf numFmtId="5" fontId="4" fillId="2" borderId="3" xfId="1" applyNumberFormat="1" applyFont="1" applyFill="1" applyBorder="1" applyAlignment="1">
      <alignment horizontal="right" wrapText="1"/>
    </xf>
    <xf numFmtId="5" fontId="4" fillId="0" borderId="5" xfId="1" applyNumberFormat="1" applyFont="1" applyBorder="1" applyAlignment="1">
      <alignment horizontal="right" wrapText="1"/>
    </xf>
    <xf numFmtId="5" fontId="4" fillId="2" borderId="5" xfId="1" applyNumberFormat="1" applyFont="1" applyFill="1" applyBorder="1" applyAlignment="1">
      <alignment horizontal="right" wrapText="1"/>
    </xf>
    <xf numFmtId="14" fontId="4" fillId="3" borderId="0" xfId="1" applyNumberFormat="1" applyFont="1" applyFill="1" applyBorder="1" applyAlignment="1">
      <alignment horizontal="center" wrapText="1"/>
    </xf>
    <xf numFmtId="5" fontId="7" fillId="0" borderId="0" xfId="1" applyNumberFormat="1" applyFont="1"/>
    <xf numFmtId="14" fontId="7" fillId="0" borderId="0" xfId="1" applyNumberFormat="1" applyFont="1" applyFill="1" applyAlignment="1">
      <alignment horizontal="center" wrapText="1"/>
    </xf>
    <xf numFmtId="43" fontId="3" fillId="0" borderId="0" xfId="1" applyFont="1"/>
    <xf numFmtId="7" fontId="3" fillId="2" borderId="1" xfId="1" applyNumberFormat="1" applyFont="1" applyFill="1" applyBorder="1" applyAlignment="1">
      <alignment horizontal="right" wrapText="1"/>
    </xf>
    <xf numFmtId="43" fontId="3" fillId="4" borderId="0" xfId="1" applyFont="1" applyFill="1"/>
    <xf numFmtId="43" fontId="3" fillId="5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4529-D413-4E22-A292-FB4FAF12505B}">
  <sheetPr>
    <pageSetUpPr fitToPage="1"/>
  </sheetPr>
  <dimension ref="A1:E73"/>
  <sheetViews>
    <sheetView tabSelected="1" workbookViewId="0">
      <pane xSplit="1" ySplit="5" topLeftCell="B52" activePane="bottomRight" state="frozen"/>
      <selection pane="topRight" activeCell="B1" sqref="B1"/>
      <selection pane="bottomLeft" activeCell="A6" sqref="A6"/>
      <selection pane="bottomRight" activeCell="C59" sqref="C59"/>
    </sheetView>
  </sheetViews>
  <sheetFormatPr defaultColWidth="8.88671875" defaultRowHeight="14.4" x14ac:dyDescent="0.3"/>
  <cols>
    <col min="1" max="1" width="30" customWidth="1"/>
    <col min="2" max="2" width="20.109375" style="9" bestFit="1" customWidth="1"/>
    <col min="3" max="3" width="12.88671875" customWidth="1"/>
    <col min="4" max="4" width="13" customWidth="1"/>
    <col min="5" max="5" width="55.44140625" customWidth="1"/>
  </cols>
  <sheetData>
    <row r="1" spans="1:5" ht="18.75" customHeight="1" x14ac:dyDescent="0.35">
      <c r="A1" s="1" t="s">
        <v>0</v>
      </c>
    </row>
    <row r="2" spans="1:5" ht="18.75" customHeight="1" x14ac:dyDescent="0.35">
      <c r="A2" s="1" t="s">
        <v>52</v>
      </c>
      <c r="B2" s="33"/>
    </row>
    <row r="3" spans="1:5" ht="18.75" customHeight="1" x14ac:dyDescent="0.35">
      <c r="A3" s="1" t="s">
        <v>68</v>
      </c>
      <c r="B3" s="10"/>
    </row>
    <row r="4" spans="1:5" s="2" customFormat="1" ht="15.6" x14ac:dyDescent="0.3">
      <c r="B4" s="34" t="s">
        <v>67</v>
      </c>
      <c r="C4" s="15" t="s">
        <v>55</v>
      </c>
    </row>
    <row r="5" spans="1:5" s="2" customFormat="1" ht="31.2" x14ac:dyDescent="0.3">
      <c r="A5" s="3"/>
      <c r="B5" s="11" t="s">
        <v>66</v>
      </c>
      <c r="C5" s="32">
        <v>45053</v>
      </c>
      <c r="D5" s="14" t="s">
        <v>56</v>
      </c>
    </row>
    <row r="6" spans="1:5" s="2" customFormat="1" ht="15.6" x14ac:dyDescent="0.3">
      <c r="A6" s="16" t="s">
        <v>3</v>
      </c>
      <c r="B6" s="17"/>
      <c r="C6" s="18"/>
      <c r="D6" s="17"/>
    </row>
    <row r="7" spans="1:5" s="2" customFormat="1" ht="15.6" x14ac:dyDescent="0.3">
      <c r="A7" s="19" t="s">
        <v>4</v>
      </c>
      <c r="B7" s="35">
        <v>300</v>
      </c>
      <c r="C7" s="21">
        <v>397.2</v>
      </c>
      <c r="D7" s="20">
        <f>C7-B7</f>
        <v>97.199999999999989</v>
      </c>
    </row>
    <row r="8" spans="1:5" s="2" customFormat="1" ht="15.6" x14ac:dyDescent="0.3">
      <c r="A8" s="19" t="s">
        <v>5</v>
      </c>
      <c r="B8" s="35"/>
      <c r="C8" s="21"/>
      <c r="D8" s="20">
        <f t="shared" ref="D8:D26" si="0">C8-B8</f>
        <v>0</v>
      </c>
    </row>
    <row r="9" spans="1:5" s="2" customFormat="1" ht="15.6" x14ac:dyDescent="0.3">
      <c r="A9" s="19" t="s">
        <v>6</v>
      </c>
      <c r="B9" s="37">
        <v>3000</v>
      </c>
      <c r="C9" s="21">
        <v>4715</v>
      </c>
      <c r="D9" s="20">
        <f t="shared" si="0"/>
        <v>1715</v>
      </c>
    </row>
    <row r="10" spans="1:5" s="2" customFormat="1" ht="15.6" x14ac:dyDescent="0.3">
      <c r="A10" s="19" t="s">
        <v>7</v>
      </c>
      <c r="B10" s="35"/>
      <c r="C10" s="21">
        <v>1533.32</v>
      </c>
      <c r="D10" s="20">
        <f t="shared" si="0"/>
        <v>1533.32</v>
      </c>
    </row>
    <row r="11" spans="1:5" s="2" customFormat="1" ht="15.6" x14ac:dyDescent="0.3">
      <c r="A11" s="19" t="s">
        <v>8</v>
      </c>
      <c r="B11" s="35"/>
      <c r="C11" s="21">
        <v>0</v>
      </c>
      <c r="D11" s="20">
        <f t="shared" si="0"/>
        <v>0</v>
      </c>
    </row>
    <row r="12" spans="1:5" s="2" customFormat="1" ht="15.6" x14ac:dyDescent="0.3">
      <c r="A12" s="19" t="s">
        <v>9</v>
      </c>
      <c r="B12" s="35">
        <v>400</v>
      </c>
      <c r="C12" s="21">
        <v>0</v>
      </c>
      <c r="D12" s="20">
        <f t="shared" si="0"/>
        <v>-400</v>
      </c>
    </row>
    <row r="13" spans="1:5" s="2" customFormat="1" ht="46.8" x14ac:dyDescent="0.3">
      <c r="A13" s="19" t="s">
        <v>62</v>
      </c>
      <c r="B13" s="35">
        <v>10000</v>
      </c>
      <c r="C13" s="21">
        <v>4669.8999999999996</v>
      </c>
      <c r="D13" s="20">
        <f t="shared" si="0"/>
        <v>-5330.1</v>
      </c>
      <c r="E13" s="3" t="s">
        <v>71</v>
      </c>
    </row>
    <row r="14" spans="1:5" s="2" customFormat="1" ht="15.6" x14ac:dyDescent="0.3">
      <c r="A14" s="19" t="s">
        <v>64</v>
      </c>
      <c r="B14" s="35">
        <v>3500</v>
      </c>
      <c r="C14" s="21">
        <v>3040</v>
      </c>
      <c r="D14" s="20">
        <f t="shared" si="0"/>
        <v>-460</v>
      </c>
    </row>
    <row r="15" spans="1:5" s="2" customFormat="1" ht="15.6" x14ac:dyDescent="0.3">
      <c r="A15" s="19" t="s">
        <v>10</v>
      </c>
      <c r="B15" s="35">
        <v>3500</v>
      </c>
      <c r="C15" s="21">
        <v>3070</v>
      </c>
      <c r="D15" s="20">
        <f t="shared" si="0"/>
        <v>-430</v>
      </c>
    </row>
    <row r="16" spans="1:5" s="2" customFormat="1" ht="15.6" x14ac:dyDescent="0.3">
      <c r="A16" s="19" t="s">
        <v>11</v>
      </c>
      <c r="B16" s="35"/>
      <c r="C16" s="21"/>
      <c r="D16" s="20">
        <f t="shared" si="0"/>
        <v>0</v>
      </c>
    </row>
    <row r="17" spans="1:5" s="2" customFormat="1" ht="15.6" x14ac:dyDescent="0.3">
      <c r="A17" s="19" t="s">
        <v>12</v>
      </c>
      <c r="B17" s="37">
        <v>1000</v>
      </c>
      <c r="C17" s="21">
        <v>1752.13</v>
      </c>
      <c r="D17" s="20">
        <f t="shared" si="0"/>
        <v>752.13000000000011</v>
      </c>
    </row>
    <row r="18" spans="1:5" s="2" customFormat="1" ht="15.6" x14ac:dyDescent="0.3">
      <c r="A18" s="19" t="s">
        <v>13</v>
      </c>
      <c r="B18" s="35"/>
      <c r="C18" s="21">
        <v>0</v>
      </c>
      <c r="D18" s="20">
        <f t="shared" si="0"/>
        <v>0</v>
      </c>
    </row>
    <row r="19" spans="1:5" s="2" customFormat="1" ht="15.6" x14ac:dyDescent="0.3">
      <c r="A19" s="19" t="s">
        <v>14</v>
      </c>
      <c r="B19" s="35">
        <v>700</v>
      </c>
      <c r="C19" s="21">
        <v>1031.6099999999999</v>
      </c>
      <c r="D19" s="20">
        <f t="shared" si="0"/>
        <v>331.6099999999999</v>
      </c>
    </row>
    <row r="20" spans="1:5" s="2" customFormat="1" ht="15.6" x14ac:dyDescent="0.3">
      <c r="A20" s="19" t="s">
        <v>7</v>
      </c>
      <c r="B20" s="35">
        <v>500</v>
      </c>
      <c r="C20" s="21">
        <v>879</v>
      </c>
      <c r="D20" s="20">
        <f t="shared" si="0"/>
        <v>379</v>
      </c>
    </row>
    <row r="21" spans="1:5" s="2" customFormat="1" ht="15.6" x14ac:dyDescent="0.3">
      <c r="A21" s="19" t="s">
        <v>8</v>
      </c>
      <c r="B21" s="35"/>
      <c r="C21" s="21">
        <v>0</v>
      </c>
      <c r="D21" s="20">
        <f t="shared" si="0"/>
        <v>0</v>
      </c>
    </row>
    <row r="22" spans="1:5" s="2" customFormat="1" ht="15.6" x14ac:dyDescent="0.3">
      <c r="A22" s="19" t="s">
        <v>15</v>
      </c>
      <c r="B22" s="35"/>
      <c r="C22" s="21"/>
      <c r="D22" s="20">
        <f t="shared" si="0"/>
        <v>0</v>
      </c>
    </row>
    <row r="23" spans="1:5" s="2" customFormat="1" ht="15.6" x14ac:dyDescent="0.3">
      <c r="A23" s="19" t="s">
        <v>16</v>
      </c>
      <c r="B23" s="35">
        <v>3500</v>
      </c>
      <c r="C23" s="21">
        <v>4804.9399999999996</v>
      </c>
      <c r="D23" s="20">
        <f t="shared" si="0"/>
        <v>1304.9399999999996</v>
      </c>
    </row>
    <row r="24" spans="1:5" s="2" customFormat="1" ht="15.6" x14ac:dyDescent="0.3">
      <c r="A24" s="19" t="s">
        <v>17</v>
      </c>
      <c r="B24" s="35">
        <v>1000</v>
      </c>
      <c r="C24" s="21">
        <v>1087</v>
      </c>
      <c r="D24" s="20">
        <f t="shared" si="0"/>
        <v>87</v>
      </c>
    </row>
    <row r="25" spans="1:5" s="2" customFormat="1" ht="15.6" x14ac:dyDescent="0.3">
      <c r="A25" s="19" t="s">
        <v>60</v>
      </c>
      <c r="B25" s="35">
        <v>8000</v>
      </c>
      <c r="C25" s="21">
        <v>14280.29</v>
      </c>
      <c r="D25" s="20">
        <f t="shared" si="0"/>
        <v>6280.2900000000009</v>
      </c>
    </row>
    <row r="26" spans="1:5" s="2" customFormat="1" ht="15.6" x14ac:dyDescent="0.3">
      <c r="A26" s="19" t="s">
        <v>19</v>
      </c>
      <c r="B26" s="20">
        <v>0</v>
      </c>
      <c r="C26" s="21"/>
      <c r="D26" s="20">
        <f t="shared" si="0"/>
        <v>0</v>
      </c>
    </row>
    <row r="27" spans="1:5" s="2" customFormat="1" ht="16.2" thickBot="1" x14ac:dyDescent="0.35">
      <c r="A27" s="19" t="s">
        <v>20</v>
      </c>
      <c r="B27" s="28">
        <f>SUM(B7:B26)</f>
        <v>35400</v>
      </c>
      <c r="C27" s="29">
        <f>SUM(C7:C26)</f>
        <v>41260.39</v>
      </c>
      <c r="D27" s="28">
        <f>SUM(D7:D26)</f>
        <v>5860.39</v>
      </c>
    </row>
    <row r="28" spans="1:5" s="2" customFormat="1" ht="16.2" thickBot="1" x14ac:dyDescent="0.35">
      <c r="A28" s="19" t="s">
        <v>21</v>
      </c>
      <c r="B28" s="30">
        <f>(B27)-(0)</f>
        <v>35400</v>
      </c>
      <c r="C28" s="31">
        <f>(C27)-(0)</f>
        <v>41260.39</v>
      </c>
      <c r="D28" s="30">
        <f>(D27)-(0)</f>
        <v>5860.39</v>
      </c>
    </row>
    <row r="29" spans="1:5" s="2" customFormat="1" ht="15.6" x14ac:dyDescent="0.3">
      <c r="A29" s="19"/>
      <c r="B29" s="24"/>
      <c r="C29" s="25"/>
      <c r="D29" s="24"/>
    </row>
    <row r="30" spans="1:5" s="2" customFormat="1" ht="15.6" x14ac:dyDescent="0.3">
      <c r="A30" s="19" t="s">
        <v>22</v>
      </c>
      <c r="B30" s="20"/>
      <c r="C30" s="21"/>
      <c r="D30" s="20"/>
    </row>
    <row r="31" spans="1:5" s="2" customFormat="1" ht="15.6" x14ac:dyDescent="0.3">
      <c r="A31" s="19" t="s">
        <v>23</v>
      </c>
      <c r="B31" s="37">
        <v>4500</v>
      </c>
      <c r="C31" s="21">
        <v>5096.8599999999997</v>
      </c>
      <c r="D31" s="20">
        <f t="shared" ref="D31:D58" si="1">C31-B31</f>
        <v>596.85999999999967</v>
      </c>
      <c r="E31" s="3"/>
    </row>
    <row r="32" spans="1:5" s="2" customFormat="1" ht="15.6" x14ac:dyDescent="0.3">
      <c r="A32" s="19" t="s">
        <v>24</v>
      </c>
      <c r="B32" s="35">
        <v>100</v>
      </c>
      <c r="C32" s="21">
        <v>31</v>
      </c>
      <c r="D32" s="20">
        <f t="shared" si="1"/>
        <v>-69</v>
      </c>
    </row>
    <row r="33" spans="1:5" s="2" customFormat="1" ht="15.6" x14ac:dyDescent="0.3">
      <c r="A33" s="19" t="s">
        <v>25</v>
      </c>
      <c r="B33" s="35">
        <v>400</v>
      </c>
      <c r="C33" s="21">
        <v>0</v>
      </c>
      <c r="D33" s="20">
        <f t="shared" si="1"/>
        <v>-400</v>
      </c>
    </row>
    <row r="34" spans="1:5" s="2" customFormat="1" ht="15.6" x14ac:dyDescent="0.3">
      <c r="A34" s="19" t="s">
        <v>26</v>
      </c>
      <c r="B34" s="35">
        <v>750</v>
      </c>
      <c r="C34" s="21">
        <v>715.5</v>
      </c>
      <c r="D34" s="20">
        <f t="shared" si="1"/>
        <v>-34.5</v>
      </c>
    </row>
    <row r="35" spans="1:5" s="2" customFormat="1" ht="15.6" x14ac:dyDescent="0.3">
      <c r="A35" s="19" t="s">
        <v>63</v>
      </c>
      <c r="B35" s="35">
        <v>7500</v>
      </c>
      <c r="C35" s="21">
        <v>3066.33</v>
      </c>
      <c r="D35" s="20">
        <f>C35-B35</f>
        <v>-4433.67</v>
      </c>
    </row>
    <row r="36" spans="1:5" s="2" customFormat="1" ht="15.6" x14ac:dyDescent="0.3">
      <c r="A36" s="19" t="s">
        <v>65</v>
      </c>
      <c r="B36" s="35">
        <v>2300</v>
      </c>
      <c r="C36" s="21">
        <v>2289.84</v>
      </c>
      <c r="D36" s="20">
        <f>C36-B36</f>
        <v>-10.159999999999854</v>
      </c>
    </row>
    <row r="37" spans="1:5" s="2" customFormat="1" ht="15.6" x14ac:dyDescent="0.3">
      <c r="A37" s="19" t="s">
        <v>27</v>
      </c>
      <c r="B37" s="35">
        <v>500</v>
      </c>
      <c r="C37" s="21">
        <v>465.02</v>
      </c>
      <c r="D37" s="20">
        <f t="shared" si="1"/>
        <v>-34.980000000000018</v>
      </c>
    </row>
    <row r="38" spans="1:5" s="2" customFormat="1" ht="15.6" x14ac:dyDescent="0.3">
      <c r="A38" s="19" t="s">
        <v>28</v>
      </c>
      <c r="B38" s="38">
        <f>1900+500</f>
        <v>2400</v>
      </c>
      <c r="C38" s="21">
        <f>688.55+962.39</f>
        <v>1650.94</v>
      </c>
      <c r="D38" s="20">
        <f t="shared" si="1"/>
        <v>-749.06</v>
      </c>
      <c r="E38" s="2" t="s">
        <v>72</v>
      </c>
    </row>
    <row r="39" spans="1:5" s="2" customFormat="1" ht="15.6" x14ac:dyDescent="0.3">
      <c r="A39" s="19" t="s">
        <v>29</v>
      </c>
      <c r="B39" s="35"/>
      <c r="C39" s="21">
        <v>0</v>
      </c>
      <c r="D39" s="20">
        <f t="shared" si="1"/>
        <v>0</v>
      </c>
    </row>
    <row r="40" spans="1:5" s="2" customFormat="1" ht="15.6" x14ac:dyDescent="0.3">
      <c r="A40" s="19" t="s">
        <v>30</v>
      </c>
      <c r="B40" s="35">
        <v>2000</v>
      </c>
      <c r="C40" s="21">
        <v>2000</v>
      </c>
      <c r="D40" s="20">
        <f t="shared" si="1"/>
        <v>0</v>
      </c>
    </row>
    <row r="41" spans="1:5" s="2" customFormat="1" ht="15.6" x14ac:dyDescent="0.3">
      <c r="A41" s="19" t="s">
        <v>31</v>
      </c>
      <c r="B41" s="35">
        <v>215</v>
      </c>
      <c r="C41" s="21">
        <v>215</v>
      </c>
      <c r="D41" s="20">
        <f t="shared" si="1"/>
        <v>0</v>
      </c>
    </row>
    <row r="42" spans="1:5" s="2" customFormat="1" ht="15.6" x14ac:dyDescent="0.3">
      <c r="A42" s="19" t="s">
        <v>59</v>
      </c>
      <c r="B42" s="35">
        <v>300</v>
      </c>
      <c r="C42" s="21">
        <v>46.74</v>
      </c>
      <c r="D42" s="20">
        <f t="shared" si="1"/>
        <v>-253.26</v>
      </c>
    </row>
    <row r="43" spans="1:5" s="2" customFormat="1" ht="15.6" x14ac:dyDescent="0.3">
      <c r="A43" s="19" t="s">
        <v>32</v>
      </c>
      <c r="B43" s="35">
        <v>100</v>
      </c>
      <c r="C43" s="21"/>
      <c r="D43" s="20">
        <f t="shared" si="1"/>
        <v>-100</v>
      </c>
    </row>
    <row r="44" spans="1:5" s="2" customFormat="1" ht="15.6" x14ac:dyDescent="0.3">
      <c r="A44" s="19" t="s">
        <v>50</v>
      </c>
      <c r="B44" s="35">
        <v>125</v>
      </c>
      <c r="C44" s="21"/>
      <c r="D44" s="20">
        <f t="shared" si="1"/>
        <v>-125</v>
      </c>
    </row>
    <row r="45" spans="1:5" s="2" customFormat="1" ht="15.6" x14ac:dyDescent="0.3">
      <c r="A45" s="19" t="s">
        <v>33</v>
      </c>
      <c r="B45" s="35">
        <v>200</v>
      </c>
      <c r="C45" s="21">
        <v>0</v>
      </c>
      <c r="D45" s="20">
        <f t="shared" si="1"/>
        <v>-200</v>
      </c>
    </row>
    <row r="46" spans="1:5" s="2" customFormat="1" ht="15.6" x14ac:dyDescent="0.3">
      <c r="A46" s="19" t="s">
        <v>34</v>
      </c>
      <c r="B46" s="35">
        <v>320</v>
      </c>
      <c r="C46" s="21">
        <v>620.49</v>
      </c>
      <c r="D46" s="20">
        <f t="shared" si="1"/>
        <v>300.49</v>
      </c>
      <c r="E46" s="2" t="s">
        <v>73</v>
      </c>
    </row>
    <row r="47" spans="1:5" s="2" customFormat="1" ht="15.6" x14ac:dyDescent="0.3">
      <c r="A47" s="19" t="s">
        <v>61</v>
      </c>
      <c r="B47" s="35">
        <v>500</v>
      </c>
      <c r="C47" s="21">
        <v>379.73</v>
      </c>
      <c r="D47" s="20">
        <f t="shared" si="1"/>
        <v>-120.26999999999998</v>
      </c>
    </row>
    <row r="48" spans="1:5" s="2" customFormat="1" ht="15.6" x14ac:dyDescent="0.3">
      <c r="A48" s="19" t="s">
        <v>36</v>
      </c>
      <c r="B48" s="35">
        <v>50</v>
      </c>
      <c r="C48" s="21">
        <v>0</v>
      </c>
      <c r="D48" s="20">
        <f t="shared" si="1"/>
        <v>-50</v>
      </c>
    </row>
    <row r="49" spans="1:5" s="2" customFormat="1" ht="15.6" x14ac:dyDescent="0.3">
      <c r="A49" s="19" t="s">
        <v>37</v>
      </c>
      <c r="B49" s="35">
        <v>15000</v>
      </c>
      <c r="C49" s="21">
        <v>5778.75</v>
      </c>
      <c r="D49" s="20">
        <f t="shared" si="1"/>
        <v>-9221.25</v>
      </c>
      <c r="E49" s="2" t="s">
        <v>74</v>
      </c>
    </row>
    <row r="50" spans="1:5" s="2" customFormat="1" ht="15.6" x14ac:dyDescent="0.3">
      <c r="A50" s="19" t="s">
        <v>38</v>
      </c>
      <c r="B50" s="35"/>
      <c r="C50" s="21">
        <v>0</v>
      </c>
      <c r="D50" s="20">
        <f t="shared" si="1"/>
        <v>0</v>
      </c>
    </row>
    <row r="51" spans="1:5" s="2" customFormat="1" ht="15.6" x14ac:dyDescent="0.3">
      <c r="A51" s="19" t="s">
        <v>39</v>
      </c>
      <c r="B51" s="35">
        <v>150</v>
      </c>
      <c r="C51" s="21">
        <v>0</v>
      </c>
      <c r="D51" s="20">
        <f t="shared" si="1"/>
        <v>-150</v>
      </c>
    </row>
    <row r="52" spans="1:5" s="2" customFormat="1" ht="15.6" x14ac:dyDescent="0.3">
      <c r="A52" s="19" t="s">
        <v>40</v>
      </c>
      <c r="B52" s="35">
        <v>10</v>
      </c>
      <c r="C52" s="21">
        <v>10</v>
      </c>
      <c r="D52" s="20">
        <f t="shared" si="1"/>
        <v>0</v>
      </c>
    </row>
    <row r="53" spans="1:5" s="2" customFormat="1" ht="15.6" x14ac:dyDescent="0.3">
      <c r="A53" s="19" t="s">
        <v>41</v>
      </c>
      <c r="B53" s="35"/>
      <c r="C53" s="21"/>
      <c r="D53" s="20">
        <f t="shared" si="1"/>
        <v>0</v>
      </c>
    </row>
    <row r="54" spans="1:5" s="2" customFormat="1" ht="15.6" x14ac:dyDescent="0.3">
      <c r="A54" s="19" t="s">
        <v>42</v>
      </c>
      <c r="B54" s="35">
        <v>5000</v>
      </c>
      <c r="C54" s="21">
        <v>0</v>
      </c>
      <c r="D54" s="20">
        <f t="shared" si="1"/>
        <v>-5000</v>
      </c>
      <c r="E54" s="3"/>
    </row>
    <row r="55" spans="1:5" s="2" customFormat="1" ht="15.6" x14ac:dyDescent="0.3">
      <c r="A55" s="19" t="s">
        <v>43</v>
      </c>
      <c r="B55" s="35">
        <v>100</v>
      </c>
      <c r="C55" s="21"/>
      <c r="D55" s="20">
        <f t="shared" si="1"/>
        <v>-100</v>
      </c>
    </row>
    <row r="56" spans="1:5" s="2" customFormat="1" ht="15.6" x14ac:dyDescent="0.3">
      <c r="A56" s="19" t="s">
        <v>44</v>
      </c>
      <c r="B56" s="35">
        <v>0</v>
      </c>
      <c r="C56" s="21">
        <v>0</v>
      </c>
      <c r="D56" s="20">
        <f t="shared" si="1"/>
        <v>0</v>
      </c>
    </row>
    <row r="57" spans="1:5" s="2" customFormat="1" ht="15.6" x14ac:dyDescent="0.3">
      <c r="A57" s="19" t="s">
        <v>45</v>
      </c>
      <c r="B57" s="35">
        <v>0</v>
      </c>
      <c r="C57" s="21"/>
      <c r="D57" s="20">
        <f t="shared" si="1"/>
        <v>0</v>
      </c>
    </row>
    <row r="58" spans="1:5" s="2" customFormat="1" ht="15.6" x14ac:dyDescent="0.3">
      <c r="A58" s="19" t="s">
        <v>46</v>
      </c>
      <c r="B58" s="35">
        <v>325</v>
      </c>
      <c r="C58" s="21">
        <v>282.22000000000003</v>
      </c>
      <c r="D58" s="20">
        <f t="shared" si="1"/>
        <v>-42.779999999999973</v>
      </c>
    </row>
    <row r="59" spans="1:5" s="2" customFormat="1" ht="16.2" thickBot="1" x14ac:dyDescent="0.35">
      <c r="A59" s="19" t="s">
        <v>47</v>
      </c>
      <c r="B59" s="28">
        <f>SUM(B30:B58)</f>
        <v>42845</v>
      </c>
      <c r="C59" s="29">
        <f>SUM(C30:C58)</f>
        <v>22648.420000000002</v>
      </c>
      <c r="D59" s="28">
        <f>SUM(D30:D58)</f>
        <v>-20196.580000000002</v>
      </c>
    </row>
    <row r="60" spans="1:5" s="5" customFormat="1" ht="16.2" thickBot="1" x14ac:dyDescent="0.35">
      <c r="A60" s="19" t="s">
        <v>48</v>
      </c>
      <c r="B60" s="30">
        <f>(B28)-(B59)</f>
        <v>-7445</v>
      </c>
      <c r="C60" s="31">
        <f>(C28)-(C59)</f>
        <v>18611.969999999998</v>
      </c>
      <c r="D60" s="30">
        <f>(D28)-(D59)</f>
        <v>26056.97</v>
      </c>
    </row>
    <row r="61" spans="1:5" s="5" customFormat="1" ht="16.2" thickBot="1" x14ac:dyDescent="0.35">
      <c r="A61" s="19" t="s">
        <v>49</v>
      </c>
      <c r="B61" s="26">
        <f>(B60)</f>
        <v>-7445</v>
      </c>
      <c r="C61" s="27">
        <f>(C60)</f>
        <v>18611.969999999998</v>
      </c>
      <c r="D61" s="26">
        <f>(D60)</f>
        <v>26056.97</v>
      </c>
    </row>
    <row r="62" spans="1:5" s="2" customFormat="1" ht="16.2" thickTop="1" x14ac:dyDescent="0.3">
      <c r="A62" s="19"/>
      <c r="B62" s="24"/>
      <c r="C62" s="25"/>
      <c r="D62" s="24"/>
    </row>
    <row r="63" spans="1:5" s="2" customFormat="1" ht="15.6" x14ac:dyDescent="0.3">
      <c r="A63" s="23" t="s">
        <v>69</v>
      </c>
      <c r="B63" s="21">
        <v>34881.440000000002</v>
      </c>
      <c r="C63" s="36">
        <v>34881.440000000002</v>
      </c>
      <c r="D63" s="20"/>
    </row>
    <row r="64" spans="1:5" s="2" customFormat="1" ht="15.6" x14ac:dyDescent="0.3">
      <c r="A64" s="23" t="s">
        <v>70</v>
      </c>
      <c r="B64" s="22">
        <f>SUM(B61:B63)</f>
        <v>27436.440000000002</v>
      </c>
      <c r="C64" s="36">
        <f>SUM(C61:C63)</f>
        <v>53493.41</v>
      </c>
      <c r="D64" s="22"/>
    </row>
    <row r="65" spans="1:2" s="2" customFormat="1" ht="15.6" x14ac:dyDescent="0.3">
      <c r="A65" s="5"/>
      <c r="B65" s="12"/>
    </row>
    <row r="66" spans="1:2" s="2" customFormat="1" ht="15.6" x14ac:dyDescent="0.3">
      <c r="A66" s="5"/>
      <c r="B66" s="12"/>
    </row>
    <row r="67" spans="1:2" x14ac:dyDescent="0.3">
      <c r="A67" s="6"/>
    </row>
    <row r="68" spans="1:2" x14ac:dyDescent="0.3">
      <c r="A68" s="8"/>
    </row>
    <row r="69" spans="1:2" x14ac:dyDescent="0.3">
      <c r="A69" s="8"/>
    </row>
    <row r="70" spans="1:2" x14ac:dyDescent="0.3">
      <c r="A70" s="8"/>
    </row>
    <row r="71" spans="1:2" x14ac:dyDescent="0.3">
      <c r="A71" s="7"/>
    </row>
    <row r="72" spans="1:2" x14ac:dyDescent="0.3">
      <c r="A72" s="7"/>
    </row>
    <row r="73" spans="1:2" x14ac:dyDescent="0.3">
      <c r="A73" s="7"/>
    </row>
  </sheetData>
  <printOptions gridLines="1"/>
  <pageMargins left="0.25" right="0.25" top="0.5" bottom="0.5" header="0.25" footer="0.25"/>
  <pageSetup scale="61" orientation="portrait" r:id="rId1"/>
  <headerFooter>
    <oddFooter>&amp;L&amp;F&amp;R&amp;D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ColWidth="8.88671875" defaultRowHeight="14.4" x14ac:dyDescent="0.3"/>
  <cols>
    <col min="1" max="1" width="30" customWidth="1"/>
    <col min="2" max="2" width="20.109375" style="9" bestFit="1" customWidth="1"/>
    <col min="3" max="3" width="12.88671875" bestFit="1" customWidth="1"/>
    <col min="4" max="4" width="13" customWidth="1"/>
  </cols>
  <sheetData>
    <row r="1" spans="1:5" ht="18.75" customHeight="1" x14ac:dyDescent="0.35">
      <c r="A1" s="1" t="s">
        <v>0</v>
      </c>
    </row>
    <row r="2" spans="1:5" ht="18.75" customHeight="1" x14ac:dyDescent="0.35">
      <c r="A2" s="1" t="s">
        <v>52</v>
      </c>
      <c r="B2" s="33" t="s">
        <v>58</v>
      </c>
    </row>
    <row r="3" spans="1:5" ht="18.75" customHeight="1" x14ac:dyDescent="0.35">
      <c r="A3" s="1" t="s">
        <v>1</v>
      </c>
      <c r="B3" s="10" t="s">
        <v>51</v>
      </c>
    </row>
    <row r="4" spans="1:5" s="2" customFormat="1" ht="15.6" x14ac:dyDescent="0.3">
      <c r="B4" s="13">
        <v>43718</v>
      </c>
      <c r="C4" s="15" t="s">
        <v>55</v>
      </c>
    </row>
    <row r="5" spans="1:5" s="2" customFormat="1" ht="31.2" x14ac:dyDescent="0.3">
      <c r="A5" s="3"/>
      <c r="B5" s="11" t="s">
        <v>2</v>
      </c>
      <c r="C5" s="32">
        <v>44012</v>
      </c>
      <c r="D5" s="14" t="s">
        <v>56</v>
      </c>
    </row>
    <row r="6" spans="1:5" s="2" customFormat="1" ht="15.6" x14ac:dyDescent="0.3">
      <c r="A6" s="16" t="s">
        <v>3</v>
      </c>
      <c r="B6" s="17"/>
      <c r="C6" s="18"/>
      <c r="D6" s="17"/>
      <c r="E6" s="4"/>
    </row>
    <row r="7" spans="1:5" s="2" customFormat="1" ht="15.6" x14ac:dyDescent="0.3">
      <c r="A7" s="19" t="s">
        <v>4</v>
      </c>
      <c r="B7" s="20">
        <v>100</v>
      </c>
      <c r="C7" s="21">
        <v>197.19</v>
      </c>
      <c r="D7" s="20">
        <f>C7-B7</f>
        <v>97.19</v>
      </c>
      <c r="E7" s="4"/>
    </row>
    <row r="8" spans="1:5" s="2" customFormat="1" ht="15.6" x14ac:dyDescent="0.3">
      <c r="A8" s="19" t="s">
        <v>5</v>
      </c>
      <c r="B8" s="22"/>
      <c r="C8" s="21"/>
      <c r="D8" s="20">
        <f t="shared" ref="D8:D25" si="0">C8-B8</f>
        <v>0</v>
      </c>
      <c r="E8" s="4"/>
    </row>
    <row r="9" spans="1:5" s="2" customFormat="1" ht="15.6" x14ac:dyDescent="0.3">
      <c r="A9" s="19" t="s">
        <v>6</v>
      </c>
      <c r="B9" s="20">
        <v>4000</v>
      </c>
      <c r="C9" s="21">
        <v>1711.94</v>
      </c>
      <c r="D9" s="20">
        <f t="shared" si="0"/>
        <v>-2288.06</v>
      </c>
      <c r="E9" s="4"/>
    </row>
    <row r="10" spans="1:5" s="2" customFormat="1" ht="15.6" x14ac:dyDescent="0.3">
      <c r="A10" s="19" t="s">
        <v>7</v>
      </c>
      <c r="B10" s="20"/>
      <c r="C10" s="21">
        <v>204.68</v>
      </c>
      <c r="D10" s="20">
        <f t="shared" si="0"/>
        <v>204.68</v>
      </c>
      <c r="E10" s="4"/>
    </row>
    <row r="11" spans="1:5" s="2" customFormat="1" ht="15.6" x14ac:dyDescent="0.3">
      <c r="A11" s="19" t="s">
        <v>8</v>
      </c>
      <c r="B11" s="20"/>
      <c r="C11" s="21"/>
      <c r="D11" s="20">
        <f t="shared" si="0"/>
        <v>0</v>
      </c>
      <c r="E11" s="4"/>
    </row>
    <row r="12" spans="1:5" s="2" customFormat="1" ht="15.6" x14ac:dyDescent="0.3">
      <c r="A12" s="19" t="s">
        <v>9</v>
      </c>
      <c r="B12" s="20">
        <v>1000</v>
      </c>
      <c r="C12" s="21">
        <v>2220</v>
      </c>
      <c r="D12" s="20">
        <f t="shared" si="0"/>
        <v>1220</v>
      </c>
      <c r="E12" s="4"/>
    </row>
    <row r="13" spans="1:5" s="2" customFormat="1" ht="15.6" x14ac:dyDescent="0.3">
      <c r="A13" s="19" t="s">
        <v>57</v>
      </c>
      <c r="B13" s="20">
        <f>7500-500</f>
        <v>7000</v>
      </c>
      <c r="C13" s="21">
        <v>10380.94</v>
      </c>
      <c r="D13" s="20">
        <f t="shared" si="0"/>
        <v>3380.9400000000005</v>
      </c>
      <c r="E13" s="4"/>
    </row>
    <row r="14" spans="1:5" s="2" customFormat="1" ht="15.6" x14ac:dyDescent="0.3">
      <c r="A14" s="19" t="s">
        <v>10</v>
      </c>
      <c r="B14" s="20">
        <v>3000</v>
      </c>
      <c r="C14" s="21">
        <v>3670.31</v>
      </c>
      <c r="D14" s="20">
        <f t="shared" si="0"/>
        <v>670.31</v>
      </c>
      <c r="E14" s="4"/>
    </row>
    <row r="15" spans="1:5" s="2" customFormat="1" ht="15.6" x14ac:dyDescent="0.3">
      <c r="A15" s="19" t="s">
        <v>11</v>
      </c>
      <c r="B15" s="20"/>
      <c r="C15" s="21"/>
      <c r="D15" s="20">
        <f t="shared" si="0"/>
        <v>0</v>
      </c>
      <c r="E15" s="4"/>
    </row>
    <row r="16" spans="1:5" s="2" customFormat="1" ht="15.6" x14ac:dyDescent="0.3">
      <c r="A16" s="19" t="s">
        <v>12</v>
      </c>
      <c r="B16" s="20">
        <v>500</v>
      </c>
      <c r="C16" s="21">
        <v>50</v>
      </c>
      <c r="D16" s="20">
        <f t="shared" si="0"/>
        <v>-450</v>
      </c>
      <c r="E16" s="4"/>
    </row>
    <row r="17" spans="1:5" s="2" customFormat="1" ht="15.6" x14ac:dyDescent="0.3">
      <c r="A17" s="19" t="s">
        <v>13</v>
      </c>
      <c r="B17" s="20">
        <v>0</v>
      </c>
      <c r="C17" s="21">
        <v>3</v>
      </c>
      <c r="D17" s="20">
        <f t="shared" si="0"/>
        <v>3</v>
      </c>
      <c r="E17" s="4"/>
    </row>
    <row r="18" spans="1:5" s="2" customFormat="1" ht="15.6" x14ac:dyDescent="0.3">
      <c r="A18" s="19" t="s">
        <v>14</v>
      </c>
      <c r="B18" s="20">
        <v>1500</v>
      </c>
      <c r="C18" s="21">
        <v>1014.89</v>
      </c>
      <c r="D18" s="20">
        <f t="shared" si="0"/>
        <v>-485.11</v>
      </c>
      <c r="E18" s="4"/>
    </row>
    <row r="19" spans="1:5" s="2" customFormat="1" ht="15.6" x14ac:dyDescent="0.3">
      <c r="A19" s="19" t="s">
        <v>7</v>
      </c>
      <c r="B19" s="20">
        <v>1000</v>
      </c>
      <c r="C19" s="21">
        <v>4701</v>
      </c>
      <c r="D19" s="20">
        <f t="shared" si="0"/>
        <v>3701</v>
      </c>
      <c r="E19" s="4"/>
    </row>
    <row r="20" spans="1:5" s="2" customFormat="1" ht="15.6" x14ac:dyDescent="0.3">
      <c r="A20" s="19" t="s">
        <v>8</v>
      </c>
      <c r="B20" s="20">
        <v>0</v>
      </c>
      <c r="C20" s="21">
        <v>25</v>
      </c>
      <c r="D20" s="20">
        <f t="shared" si="0"/>
        <v>25</v>
      </c>
      <c r="E20" s="4"/>
    </row>
    <row r="21" spans="1:5" s="2" customFormat="1" ht="15.6" x14ac:dyDescent="0.3">
      <c r="A21" s="19" t="s">
        <v>15</v>
      </c>
      <c r="B21" s="20">
        <v>0</v>
      </c>
      <c r="C21" s="21"/>
      <c r="D21" s="20">
        <f t="shared" si="0"/>
        <v>0</v>
      </c>
      <c r="E21" s="4"/>
    </row>
    <row r="22" spans="1:5" s="2" customFormat="1" ht="15.6" x14ac:dyDescent="0.3">
      <c r="A22" s="19" t="s">
        <v>16</v>
      </c>
      <c r="B22" s="20">
        <v>2000</v>
      </c>
      <c r="C22" s="21">
        <v>2810.08</v>
      </c>
      <c r="D22" s="20">
        <f t="shared" si="0"/>
        <v>810.07999999999993</v>
      </c>
      <c r="E22" s="4"/>
    </row>
    <row r="23" spans="1:5" s="2" customFormat="1" ht="15.6" x14ac:dyDescent="0.3">
      <c r="A23" s="19" t="s">
        <v>17</v>
      </c>
      <c r="B23" s="20">
        <v>1300</v>
      </c>
      <c r="C23" s="21">
        <v>1048</v>
      </c>
      <c r="D23" s="20">
        <f t="shared" si="0"/>
        <v>-252</v>
      </c>
      <c r="E23" s="4"/>
    </row>
    <row r="24" spans="1:5" s="2" customFormat="1" ht="15.6" x14ac:dyDescent="0.3">
      <c r="A24" s="19" t="s">
        <v>18</v>
      </c>
      <c r="B24" s="20">
        <v>5000</v>
      </c>
      <c r="C24" s="21">
        <v>8017.6</v>
      </c>
      <c r="D24" s="20">
        <f t="shared" si="0"/>
        <v>3017.6000000000004</v>
      </c>
    </row>
    <row r="25" spans="1:5" s="2" customFormat="1" ht="15.6" x14ac:dyDescent="0.3">
      <c r="A25" s="19" t="s">
        <v>19</v>
      </c>
      <c r="B25" s="20">
        <v>0</v>
      </c>
      <c r="C25" s="21"/>
      <c r="D25" s="20">
        <f t="shared" si="0"/>
        <v>0</v>
      </c>
    </row>
    <row r="26" spans="1:5" s="2" customFormat="1" ht="16.2" thickBot="1" x14ac:dyDescent="0.35">
      <c r="A26" s="19" t="s">
        <v>20</v>
      </c>
      <c r="B26" s="28">
        <f>SUM(B7:B25)</f>
        <v>26400</v>
      </c>
      <c r="C26" s="29">
        <f>SUM(C7:C25)</f>
        <v>36054.629999999997</v>
      </c>
      <c r="D26" s="28">
        <f>SUM(D7:D25)</f>
        <v>9654.630000000001</v>
      </c>
    </row>
    <row r="27" spans="1:5" s="2" customFormat="1" ht="16.2" thickBot="1" x14ac:dyDescent="0.35">
      <c r="A27" s="19" t="s">
        <v>21</v>
      </c>
      <c r="B27" s="30">
        <f>(B26)-(0)</f>
        <v>26400</v>
      </c>
      <c r="C27" s="31">
        <f>(C26)-(0)</f>
        <v>36054.629999999997</v>
      </c>
      <c r="D27" s="30">
        <f>(D26)-(0)</f>
        <v>9654.630000000001</v>
      </c>
    </row>
    <row r="28" spans="1:5" s="2" customFormat="1" ht="15.6" x14ac:dyDescent="0.3">
      <c r="A28" s="19"/>
      <c r="B28" s="24"/>
      <c r="C28" s="25"/>
      <c r="D28" s="24"/>
    </row>
    <row r="29" spans="1:5" s="2" customFormat="1" ht="15.6" x14ac:dyDescent="0.3">
      <c r="A29" s="19" t="s">
        <v>22</v>
      </c>
      <c r="B29" s="20"/>
      <c r="C29" s="21"/>
      <c r="D29" s="20"/>
    </row>
    <row r="30" spans="1:5" s="2" customFormat="1" ht="15.6" x14ac:dyDescent="0.3">
      <c r="A30" s="19" t="s">
        <v>23</v>
      </c>
      <c r="B30" s="20">
        <v>4500</v>
      </c>
      <c r="C30" s="21">
        <v>77</v>
      </c>
      <c r="D30" s="20">
        <f t="shared" ref="D30:D55" si="1">C30-B30</f>
        <v>-4423</v>
      </c>
    </row>
    <row r="31" spans="1:5" s="2" customFormat="1" ht="15.6" x14ac:dyDescent="0.3">
      <c r="A31" s="19" t="s">
        <v>24</v>
      </c>
      <c r="B31" s="20">
        <v>100</v>
      </c>
      <c r="C31" s="21"/>
      <c r="D31" s="20">
        <f t="shared" si="1"/>
        <v>-100</v>
      </c>
    </row>
    <row r="32" spans="1:5" s="2" customFormat="1" ht="15.6" x14ac:dyDescent="0.3">
      <c r="A32" s="19" t="s">
        <v>25</v>
      </c>
      <c r="B32" s="20">
        <v>400</v>
      </c>
      <c r="C32" s="21">
        <v>340.05</v>
      </c>
      <c r="D32" s="20">
        <f t="shared" si="1"/>
        <v>-59.949999999999989</v>
      </c>
    </row>
    <row r="33" spans="1:5" s="2" customFormat="1" ht="15.6" x14ac:dyDescent="0.3">
      <c r="A33" s="19" t="s">
        <v>26</v>
      </c>
      <c r="B33" s="20">
        <v>800</v>
      </c>
      <c r="C33" s="21">
        <v>650</v>
      </c>
      <c r="D33" s="20">
        <f t="shared" si="1"/>
        <v>-150</v>
      </c>
    </row>
    <row r="34" spans="1:5" s="2" customFormat="1" ht="15.6" x14ac:dyDescent="0.3">
      <c r="A34" s="19" t="s">
        <v>27</v>
      </c>
      <c r="B34" s="20">
        <v>100</v>
      </c>
      <c r="C34" s="21">
        <v>142.80000000000001</v>
      </c>
      <c r="D34" s="20">
        <f t="shared" si="1"/>
        <v>42.800000000000011</v>
      </c>
    </row>
    <row r="35" spans="1:5" s="2" customFormat="1" ht="15.6" x14ac:dyDescent="0.3">
      <c r="A35" s="19" t="s">
        <v>28</v>
      </c>
      <c r="B35" s="20">
        <v>700</v>
      </c>
      <c r="C35" s="21">
        <f>255.98+634.13</f>
        <v>890.11</v>
      </c>
      <c r="D35" s="20">
        <f t="shared" si="1"/>
        <v>190.11</v>
      </c>
    </row>
    <row r="36" spans="1:5" s="2" customFormat="1" ht="15.6" x14ac:dyDescent="0.3">
      <c r="A36" s="19" t="s">
        <v>29</v>
      </c>
      <c r="B36" s="20">
        <v>1100</v>
      </c>
      <c r="C36" s="21">
        <v>1030</v>
      </c>
      <c r="D36" s="20">
        <f t="shared" si="1"/>
        <v>-70</v>
      </c>
    </row>
    <row r="37" spans="1:5" s="2" customFormat="1" ht="15.6" x14ac:dyDescent="0.3">
      <c r="A37" s="19" t="s">
        <v>30</v>
      </c>
      <c r="B37" s="20">
        <v>2000</v>
      </c>
      <c r="C37" s="21">
        <v>2000</v>
      </c>
      <c r="D37" s="20">
        <f t="shared" si="1"/>
        <v>0</v>
      </c>
    </row>
    <row r="38" spans="1:5" s="2" customFormat="1" ht="15.6" x14ac:dyDescent="0.3">
      <c r="A38" s="19" t="s">
        <v>31</v>
      </c>
      <c r="B38" s="20">
        <v>215</v>
      </c>
      <c r="C38" s="21">
        <v>215</v>
      </c>
      <c r="D38" s="20">
        <f t="shared" si="1"/>
        <v>0</v>
      </c>
    </row>
    <row r="39" spans="1:5" s="2" customFormat="1" ht="15.6" x14ac:dyDescent="0.3">
      <c r="A39" s="19" t="s">
        <v>59</v>
      </c>
      <c r="B39" s="20">
        <v>1000</v>
      </c>
      <c r="C39" s="21">
        <v>621.94000000000005</v>
      </c>
      <c r="D39" s="20">
        <f>C39-B39</f>
        <v>-378.05999999999995</v>
      </c>
    </row>
    <row r="40" spans="1:5" s="2" customFormat="1" ht="15.6" x14ac:dyDescent="0.3">
      <c r="A40" s="19" t="s">
        <v>32</v>
      </c>
      <c r="B40" s="20">
        <v>100</v>
      </c>
      <c r="C40" s="21"/>
      <c r="D40" s="20">
        <f t="shared" si="1"/>
        <v>-100</v>
      </c>
    </row>
    <row r="41" spans="1:5" s="2" customFormat="1" ht="15.6" x14ac:dyDescent="0.3">
      <c r="A41" s="19" t="s">
        <v>50</v>
      </c>
      <c r="B41" s="20">
        <v>125</v>
      </c>
      <c r="C41" s="21"/>
      <c r="D41" s="20">
        <f t="shared" si="1"/>
        <v>-125</v>
      </c>
    </row>
    <row r="42" spans="1:5" s="2" customFormat="1" ht="15.6" x14ac:dyDescent="0.3">
      <c r="A42" s="19" t="s">
        <v>33</v>
      </c>
      <c r="B42" s="20">
        <v>100</v>
      </c>
      <c r="C42" s="21">
        <v>25.9</v>
      </c>
      <c r="D42" s="20">
        <f t="shared" si="1"/>
        <v>-74.099999999999994</v>
      </c>
    </row>
    <row r="43" spans="1:5" s="2" customFormat="1" ht="15.6" x14ac:dyDescent="0.3">
      <c r="A43" s="19" t="s">
        <v>34</v>
      </c>
      <c r="B43" s="20">
        <v>215</v>
      </c>
      <c r="C43" s="21">
        <v>270</v>
      </c>
      <c r="D43" s="20">
        <f t="shared" si="1"/>
        <v>55</v>
      </c>
    </row>
    <row r="44" spans="1:5" s="2" customFormat="1" ht="15.6" x14ac:dyDescent="0.3">
      <c r="A44" s="19" t="s">
        <v>35</v>
      </c>
      <c r="B44" s="20">
        <v>500</v>
      </c>
      <c r="C44" s="21">
        <v>351.01</v>
      </c>
      <c r="D44" s="20">
        <f t="shared" si="1"/>
        <v>-148.99</v>
      </c>
    </row>
    <row r="45" spans="1:5" s="2" customFormat="1" ht="15.6" x14ac:dyDescent="0.3">
      <c r="A45" s="19" t="s">
        <v>36</v>
      </c>
      <c r="B45" s="20"/>
      <c r="C45" s="21"/>
      <c r="D45" s="20">
        <f t="shared" si="1"/>
        <v>0</v>
      </c>
    </row>
    <row r="46" spans="1:5" s="2" customFormat="1" ht="15.6" x14ac:dyDescent="0.3">
      <c r="A46" s="19" t="s">
        <v>37</v>
      </c>
      <c r="B46" s="20">
        <v>14000</v>
      </c>
      <c r="C46" s="21">
        <v>6255.11</v>
      </c>
      <c r="D46" s="20">
        <f t="shared" si="1"/>
        <v>-7744.89</v>
      </c>
    </row>
    <row r="47" spans="1:5" s="2" customFormat="1" ht="15.6" x14ac:dyDescent="0.3">
      <c r="A47" s="19" t="s">
        <v>38</v>
      </c>
      <c r="B47" s="20">
        <v>7000</v>
      </c>
      <c r="C47" s="21">
        <v>7830</v>
      </c>
      <c r="D47" s="20">
        <f t="shared" si="1"/>
        <v>830</v>
      </c>
      <c r="E47" s="4"/>
    </row>
    <row r="48" spans="1:5" s="2" customFormat="1" ht="15.6" x14ac:dyDescent="0.3">
      <c r="A48" s="19" t="s">
        <v>39</v>
      </c>
      <c r="B48" s="20">
        <v>150</v>
      </c>
      <c r="C48" s="21">
        <v>85.99</v>
      </c>
      <c r="D48" s="20">
        <f t="shared" si="1"/>
        <v>-64.010000000000005</v>
      </c>
    </row>
    <row r="49" spans="1:4" s="2" customFormat="1" ht="15.6" x14ac:dyDescent="0.3">
      <c r="A49" s="19" t="s">
        <v>40</v>
      </c>
      <c r="B49" s="20">
        <v>10</v>
      </c>
      <c r="C49" s="21">
        <v>10</v>
      </c>
      <c r="D49" s="20">
        <f t="shared" si="1"/>
        <v>0</v>
      </c>
    </row>
    <row r="50" spans="1:4" s="2" customFormat="1" ht="15.6" x14ac:dyDescent="0.3">
      <c r="A50" s="19" t="s">
        <v>41</v>
      </c>
      <c r="B50" s="20"/>
      <c r="C50" s="21"/>
      <c r="D50" s="20">
        <f t="shared" si="1"/>
        <v>0</v>
      </c>
    </row>
    <row r="51" spans="1:4" s="2" customFormat="1" ht="15.6" x14ac:dyDescent="0.3">
      <c r="A51" s="19" t="s">
        <v>42</v>
      </c>
      <c r="B51" s="20">
        <v>5000</v>
      </c>
      <c r="C51" s="21">
        <v>5000</v>
      </c>
      <c r="D51" s="20">
        <f t="shared" si="1"/>
        <v>0</v>
      </c>
    </row>
    <row r="52" spans="1:4" s="2" customFormat="1" ht="15.6" x14ac:dyDescent="0.3">
      <c r="A52" s="19" t="s">
        <v>43</v>
      </c>
      <c r="B52" s="20">
        <v>100</v>
      </c>
      <c r="C52" s="21"/>
      <c r="D52" s="20">
        <f t="shared" si="1"/>
        <v>-100</v>
      </c>
    </row>
    <row r="53" spans="1:4" s="2" customFormat="1" ht="15.6" x14ac:dyDescent="0.3">
      <c r="A53" s="19" t="s">
        <v>44</v>
      </c>
      <c r="B53" s="20">
        <v>100</v>
      </c>
      <c r="C53" s="21">
        <v>100</v>
      </c>
      <c r="D53" s="20">
        <f t="shared" si="1"/>
        <v>0</v>
      </c>
    </row>
    <row r="54" spans="1:4" s="2" customFormat="1" ht="15.6" x14ac:dyDescent="0.3">
      <c r="A54" s="19" t="s">
        <v>45</v>
      </c>
      <c r="B54" s="20">
        <v>250</v>
      </c>
      <c r="C54" s="21"/>
      <c r="D54" s="20">
        <f t="shared" si="1"/>
        <v>-250</v>
      </c>
    </row>
    <row r="55" spans="1:4" s="2" customFormat="1" ht="15.6" x14ac:dyDescent="0.3">
      <c r="A55" s="19" t="s">
        <v>46</v>
      </c>
      <c r="B55" s="20">
        <v>325</v>
      </c>
      <c r="C55" s="21">
        <v>202.32</v>
      </c>
      <c r="D55" s="20">
        <f t="shared" si="1"/>
        <v>-122.68</v>
      </c>
    </row>
    <row r="56" spans="1:4" s="2" customFormat="1" ht="16.2" thickBot="1" x14ac:dyDescent="0.35">
      <c r="A56" s="19" t="s">
        <v>47</v>
      </c>
      <c r="B56" s="28">
        <f>SUM(B29:B55)</f>
        <v>38890</v>
      </c>
      <c r="C56" s="29">
        <f>SUM(C29:C55)</f>
        <v>26097.23</v>
      </c>
      <c r="D56" s="28">
        <f>SUM(D29:D55)</f>
        <v>-12792.770000000002</v>
      </c>
    </row>
    <row r="57" spans="1:4" s="5" customFormat="1" ht="16.2" thickBot="1" x14ac:dyDescent="0.35">
      <c r="A57" s="19" t="s">
        <v>48</v>
      </c>
      <c r="B57" s="30">
        <f>(B27)-(B56)</f>
        <v>-12490</v>
      </c>
      <c r="C57" s="31">
        <f>(C27)-(C56)</f>
        <v>9957.3999999999978</v>
      </c>
      <c r="D57" s="30">
        <f>(D27)-(D56)</f>
        <v>22447.4</v>
      </c>
    </row>
    <row r="58" spans="1:4" s="5" customFormat="1" ht="16.2" thickBot="1" x14ac:dyDescent="0.35">
      <c r="A58" s="19" t="s">
        <v>49</v>
      </c>
      <c r="B58" s="26">
        <f>(B57)</f>
        <v>-12490</v>
      </c>
      <c r="C58" s="27">
        <f>(C57)</f>
        <v>9957.3999999999978</v>
      </c>
      <c r="D58" s="26">
        <f>(D57)</f>
        <v>22447.4</v>
      </c>
    </row>
    <row r="59" spans="1:4" s="2" customFormat="1" ht="16.2" thickTop="1" x14ac:dyDescent="0.3">
      <c r="A59" s="19"/>
      <c r="B59" s="24"/>
      <c r="C59" s="25"/>
      <c r="D59" s="24"/>
    </row>
    <row r="60" spans="1:4" s="2" customFormat="1" ht="15.6" x14ac:dyDescent="0.3">
      <c r="A60" s="23" t="s">
        <v>53</v>
      </c>
      <c r="B60" s="20">
        <v>16497.400000000001</v>
      </c>
      <c r="C60" s="21">
        <v>16497.400000000001</v>
      </c>
      <c r="D60" s="20"/>
    </row>
    <row r="61" spans="1:4" s="2" customFormat="1" ht="15.6" x14ac:dyDescent="0.3">
      <c r="A61" s="23" t="s">
        <v>54</v>
      </c>
      <c r="B61" s="22">
        <f>SUM(B58:B60)</f>
        <v>4007.4000000000015</v>
      </c>
      <c r="C61" s="21">
        <f>SUM(C58:C60)</f>
        <v>26454.799999999999</v>
      </c>
      <c r="D61" s="22"/>
    </row>
    <row r="62" spans="1:4" s="2" customFormat="1" ht="15.6" x14ac:dyDescent="0.3">
      <c r="A62" s="5"/>
      <c r="B62" s="12"/>
    </row>
    <row r="63" spans="1:4" s="2" customFormat="1" ht="15.6" x14ac:dyDescent="0.3">
      <c r="A63" s="5"/>
      <c r="B63" s="12"/>
    </row>
    <row r="64" spans="1:4" x14ac:dyDescent="0.3">
      <c r="A64" s="6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7"/>
    </row>
    <row r="69" spans="1:1" x14ac:dyDescent="0.3">
      <c r="A69" s="7"/>
    </row>
    <row r="70" spans="1:1" x14ac:dyDescent="0.3">
      <c r="A70" s="7"/>
    </row>
  </sheetData>
  <printOptions gridLines="1"/>
  <pageMargins left="0.25" right="0.25" top="0.5" bottom="0.5" header="0.25" footer="0.25"/>
  <pageSetup scale="68" orientation="portrait" r:id="rId1"/>
  <headerFooter>
    <oddFooter>&amp;L&amp;F&amp;R&amp;D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2022-2023</vt:lpstr>
      <vt:lpstr> 2019-2020</vt:lpstr>
      <vt:lpstr>' 2019-2020'!Print_Titles</vt:lpstr>
      <vt:lpstr>'2022-2023'!Print_Titles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Joan Phillips</cp:lastModifiedBy>
  <cp:lastPrinted>2023-04-12T18:11:38Z</cp:lastPrinted>
  <dcterms:created xsi:type="dcterms:W3CDTF">2019-08-05T15:12:47Z</dcterms:created>
  <dcterms:modified xsi:type="dcterms:W3CDTF">2023-05-08T03:44:19Z</dcterms:modified>
</cp:coreProperties>
</file>